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<sst xmlns="http://schemas.openxmlformats.org/spreadsheetml/2006/main" count="521" uniqueCount="500">
  <si>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</si>
  <si>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</si>
  <si>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</si>
  <si>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</si>
  <si>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</si>
  <si>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</si>
  <si>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</si>
  <si>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</si>
  <si>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</si>
  <si>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</si>
  <si>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</si>
  <si>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</si>
  <si>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</si>
  <si>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</si>
  <si>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</si>
  <si>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</si>
  <si>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</si>
  <si>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</si>
  <si>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</si>
  <si>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</si>
  <si>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</si>
  <si>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</si>
  <si>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</si>
  <si>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</si>
  <si>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</si>
  <si>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</si>
  <si>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</si>
  <si>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</si>
  <si>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</si>
  <si>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</si>
  <si>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</si>
  <si>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</si>
  <si>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</si>
  <si>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</si>
  <si>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</si>
  <si>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</si>
  <si>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</si>
  <si>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</si>
  <si>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</si>
  <si>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</si>
  <si>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</si>
  <si>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</si>
  <si>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</si>
  <si>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</si>
  <si>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</si>
  <si>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</si>
  <si>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</si>
  <si>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</si>
  <si>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</si>
  <si>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</si>
  <si>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</si>
  <si>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</si>
  <si>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</si>
  <si>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</si>
  <si>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</si>
  <si>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</si>
  <si>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</si>
  <si>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</si>
  <si>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</si>
  <si>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</si>
  <si>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</si>
  <si>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</si>
  <si>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</si>
  <si>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</si>
  <si>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</si>
  <si>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</si>
  <si>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</si>
  <si>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</si>
  <si>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</si>
  <si>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</si>
  <si>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</si>
  <si>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</si>
  <si>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</si>
  <si>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</si>
  <si>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</si>
  <si>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</si>
  <si>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</si>
  <si>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</si>
  <si>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</si>
  <si>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</si>
  <si>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</si>
  <si>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</si>
  <si>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</si>
  <si>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</si>
  <si>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</si>
  <si>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</si>
  <si>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</si>
  <si>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</si>
  <si>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</si>
  <si>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</si>
  <si>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</si>
  <si>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</si>
  <si>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</si>
  <si>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</si>
  <si>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</si>
  <si>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</si>
  <si>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</si>
  <si>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</si>
  <si>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</si>
  <si>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</si>
  <si>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</si>
  <si>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</si>
  <si>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</si>
  <si>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</si>
  <si>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</si>
  <si>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</si>
  <si>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</si>
  <si>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</si>
  <si>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</si>
  <si>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</si>
  <si>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</si>
  <si>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</si>
  <si>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</si>
  <si>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</si>
  <si>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</si>
  <si>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</si>
  <si>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</si>
  <si>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</si>
  <si>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</si>
  <si>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</si>
  <si>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</si>
  <si>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</si>
  <si>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</si>
  <si>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</si>
  <si>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</si>
  <si>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</si>
  <si>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</si>
  <si>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</si>
  <si>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</si>
  <si>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</si>
  <si>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</si>
  <si>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</si>
  <si>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</si>
  <si>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</si>
  <si>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</si>
  <si>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</si>
  <si>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</si>
  <si>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</si>
  <si>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</si>
  <si>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</si>
  <si>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</si>
  <si>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</si>
  <si>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</si>
  <si>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</si>
  <si>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</si>
  <si>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</si>
  <si>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</si>
  <si>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</si>
  <si>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</si>
  <si>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</si>
  <si>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</si>
  <si>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</si>
  <si>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</si>
  <si>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</si>
  <si>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</si>
  <si>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</si>
  <si>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</si>
  <si>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</si>
  <si>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</si>
  <si>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</si>
  <si>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</si>
  <si>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</si>
  <si>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</si>
  <si>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</si>
  <si>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</si>
  <si>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</si>
  <si>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</si>
  <si>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</si>
  <si>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</si>
  <si>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</si>
  <si>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</si>
  <si>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</si>
  <si>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</si>
  <si>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</si>
  <si>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</si>
  <si>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</si>
  <si>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</si>
  <si>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</si>
  <si>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</si>
  <si>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</si>
  <si>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</si>
  <si>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</si>
  <si>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</si>
  <si>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</si>
  <si>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</si>
  <si>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</si>
  <si>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</si>
  <si>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</si>
  <si>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</si>
  <si>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</si>
  <si>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</si>
  <si>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</si>
  <si>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</si>
  <si>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</si>
  <si>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</si>
  <si>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</si>
  <si>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</si>
  <si>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</si>
  <si>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</si>
  <si>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</si>
  <si>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</si>
  <si>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</si>
  <si>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</si>
  <si>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</si>
  <si>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</si>
  <si>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</si>
  <si>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</si>
  <si>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</si>
  <si>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</si>
  <si>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</si>
  <si>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</si>
  <si>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</si>
  <si>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</si>
  <si>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</si>
  <si>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</si>
  <si>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</si>
  <si>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</si>
  <si>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</si>
  <si>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</si>
  <si>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</si>
  <si>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</si>
  <si>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</si>
  <si>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</si>
  <si>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</si>
  <si>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</si>
  <si>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</si>
  <si>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</si>
  <si>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</si>
  <si>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</si>
  <si>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</si>
  <si>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</si>
  <si>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</si>
  <si>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</si>
  <si>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</si>
  <si>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</si>
  <si>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</si>
  <si>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</si>
  <si>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</si>
  <si>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</si>
  <si>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</si>
  <si>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</si>
  <si>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</si>
  <si>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</si>
  <si>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</si>
  <si>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</si>
  <si>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</si>
  <si>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</si>
  <si>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</si>
  <si>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</si>
  <si>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</si>
  <si>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</si>
  <si>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</si>
  <si>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</si>
  <si>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</si>
  <si>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</si>
  <si>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</si>
  <si>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</si>
  <si>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</si>
  <si>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</si>
  <si>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</si>
  <si>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</si>
  <si>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</si>
  <si>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</si>
  <si>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</si>
  <si>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</si>
  <si>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</si>
  <si>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</si>
  <si>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</si>
  <si>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</si>
  <si>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</si>
  <si>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</si>
  <si>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</si>
  <si>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</si>
  <si>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</si>
  <si>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</si>
  <si>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</si>
  <si>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</si>
  <si>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</si>
  <si>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</si>
  <si>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</si>
  <si>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</si>
  <si>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</si>
  <si>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</si>
  <si>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</si>
  <si>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</si>
  <si>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</si>
  <si>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</si>
  <si>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</si>
  <si>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</si>
  <si>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</si>
  <si>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</si>
  <si>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</si>
  <si>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</si>
  <si>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</si>
  <si>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</si>
  <si>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</si>
  <si>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</si>
  <si>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</si>
  <si>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</si>
  <si>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</si>
  <si>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</si>
  <si>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</si>
  <si>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</si>
  <si>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</si>
  <si>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</si>
  <si>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</si>
  <si>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</si>
  <si>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</si>
  <si>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</si>
  <si>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</si>
  <si>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</si>
  <si>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</si>
  <si>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</si>
  <si>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</si>
  <si>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</si>
  <si>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</si>
  <si>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</si>
  <si>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</si>
  <si>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</si>
  <si>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</si>
  <si>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</si>
  <si>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</si>
  <si>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</si>
  <si>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</si>
  <si>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</si>
  <si>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</si>
  <si>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</si>
  <si>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</si>
  <si>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</si>
  <si>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</si>
  <si>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</si>
  <si>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</si>
  <si>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</si>
  <si>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</si>
  <si>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</si>
  <si>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</si>
  <si>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</si>
  <si>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</si>
  <si>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</si>
  <si>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</si>
  <si>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</si>
  <si>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</si>
  <si>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</si>
  <si>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</si>
  <si>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</si>
  <si>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</si>
  <si>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</si>
  <si>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</si>
  <si>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</si>
  <si>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</si>
  <si>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</si>
  <si>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</si>
  <si>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</si>
  <si>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</si>
  <si>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</si>
  <si>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</si>
  <si>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</si>
  <si>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</si>
  <si>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</si>
  <si>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</si>
  <si>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</si>
  <si>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</si>
  <si>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</si>
  <si>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</si>
  <si>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</si>
  <si>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</si>
  <si>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</si>
  <si>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</si>
  <si>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</si>
  <si>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</si>
  <si>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</si>
  <si>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</si>
  <si>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</si>
  <si>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</si>
  <si>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</si>
  <si>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</si>
  <si>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</si>
  <si>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</si>
  <si>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</si>
  <si>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</si>
  <si>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</si>
  <si>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</si>
  <si>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</si>
  <si>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</si>
  <si>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</si>
  <si>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</si>
  <si>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</si>
  <si>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</si>
  <si>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</si>
  <si>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</si>
  <si>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</si>
  <si>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</si>
  <si>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</si>
  <si>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</si>
  <si>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</si>
  <si>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</si>
  <si>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</si>
  <si>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</si>
  <si>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</si>
  <si>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</si>
  <si>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</si>
  <si>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</si>
  <si>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</si>
  <si>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</si>
  <si>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</si>
  <si>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</si>
  <si>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</si>
  <si>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</si>
  <si>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</si>
  <si>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</si>
  <si>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</si>
  <si>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</si>
  <si>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</si>
  <si>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</si>
  <si>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</si>
  <si>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</si>
  <si>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</si>
  <si>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</si>
  <si>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</si>
  <si>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</si>
  <si>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</si>
  <si>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</si>
  <si>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</si>
  <si>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</si>
  <si>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</si>
  <si>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</si>
  <si>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</si>
  <si>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</si>
  <si>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</si>
  <si>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</si>
  <si>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</si>
  <si>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</si>
  <si>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</si>
  <si>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</si>
  <si>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</si>
  <si>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</si>
  <si>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</si>
  <si>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</si>
  <si>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</si>
  <si>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</si>
  <si>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</si>
  <si>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</si>
  <si>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</si>
  <si>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</si>
  <si>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</si>
  <si>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</si>
  <si>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</si>
  <si>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</si>
  <si>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</si>
  <si>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</si>
  <si>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</si>
  <si>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</si>
  <si>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</si>
  <si>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</si>
  <si>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</si>
  <si>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</si>
  <si>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</si>
  <si>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</si>
  <si>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</si>
  <si>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</si>
  <si>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</si>
  <si>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</si>
  <si>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</si>
  <si>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</si>
  <si>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</si>
  <si>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</si>
  <si>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</si>
  <si>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</si>
  <si>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</si>
  <si>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</si>
  <si>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</si>
  <si>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</si>
  <si>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</si>
  <si>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</si>
  <si>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</si>
  <si>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</si>
  <si>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</si>
  <si>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</si>
  <si>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</si>
  <si>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</si>
  <si>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</si>
  <si>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</si>
  <si>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</si>
  <si>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</si>
  <si>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</si>
  <si>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</si>
  <si>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</si>
  <si>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</si>
  <si>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</si>
  <si>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</si>
  <si>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</si>
  <si>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</si>
  <si>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</si>
  <si>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</si>
  <si>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</si>
  <si>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</si>
  <si>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.</t>
  </si>
  <si>
    <t>Company: Military Insurance Corporation (MIG)</t>
  </si>
  <si>
    <t xml:space="preserve">FINANCIAL STATEMENT Q.4 2019
</t>
  </si>
  <si>
    <t>INCOME STATEMENT (as of 31/12/2019)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</si>
</sst>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="120" zoomScaleNormal="120" zoomScalePageLayoutView="0" workbookViewId="0" topLeftCell="B1">
      <selection activeCell="H5" sqref="H5"/>
    </sheetView>
  </sheetViews>
  <sheetFormatPr defaultColWidth="9.140625" defaultRowHeight="12"/>
  <cols>
    <col min="1" max="1" width="47.8515625" style="0" hidden="1" customWidth="1"/>
    <col min="2" max="2" width="51.140625" style="0" customWidth="1"/>
    <col min="3" max="3" width="4.57421875" style="0" hidden="1" customWidth="1"/>
    <col min="4" max="4" width="5.00390625" style="0" hidden="1" customWidth="1"/>
    <col min="5" max="5" width="27.57421875" style="0" customWidth="1"/>
    <col min="6" max="6" width="20.00390625" style="0" customWidth="1"/>
    <col min="7" max="9" width="15.57421875" style="0" bestFit="1" customWidth="1"/>
  </cols>
  <sheetData>
    <row r="1" spans="1:5" ht="41.25" customHeight="1">
      <c r="A1" s="34" t="s">
        <v>497</v>
      </c>
      <c r="B1" s="35"/>
      <c r="C1" s="35"/>
      <c r="D1" s="35"/>
      <c r="E1" s="35"/>
    </row>
    <row r="2" spans="1:5" ht="15.75">
      <c r="A2" s="30"/>
      <c r="B2" s="30"/>
      <c r="C2" s="31"/>
      <c r="D2" s="31"/>
      <c r="E2" s="31"/>
    </row>
    <row r="3" spans="1:5" ht="15.75" customHeight="1">
      <c r="A3" s="36" t="s">
        <v>498</v>
      </c>
      <c r="B3" s="36"/>
      <c r="C3" s="36"/>
      <c r="D3" s="36"/>
      <c r="E3" s="36"/>
    </row>
    <row r="4" spans="1:5" ht="15.75">
      <c r="A4" s="37" t="s">
        <v>499</v>
      </c>
      <c r="B4" s="37"/>
      <c r="C4" s="37"/>
      <c r="D4" s="37"/>
      <c r="E4" s="37"/>
    </row>
    <row r="5" spans="1:6" ht="19.5" customHeight="1">
      <c r="A5" s="29"/>
      <c r="B5" s="33"/>
      <c r="C5" s="33"/>
      <c r="D5" s="33"/>
      <c r="E5" s="33"/>
      <c r="F5" s="33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4355819113550</v>
      </c>
      <c r="F10" s="24">
        <v>3064003664655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v>12745457782</v>
      </c>
      <c r="F11" s="20">
        <f>F12+F13</f>
        <v>156256509455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0">
        <v>12745457782</v>
      </c>
      <c r="F12" s="21">
        <v>21256509455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/>
      <c r="F13" s="21">
        <v>135000000000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v>2679690321999</v>
      </c>
      <c r="F14" s="20">
        <f>F15+F16+F17</f>
        <v>1762535839499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187508449999</v>
      </c>
      <c r="F15" s="21">
        <v>163318294435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>
        <v>-6818128000</v>
      </c>
      <c r="F16" s="21">
        <v>-58282454936</v>
      </c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2499000000000</v>
      </c>
      <c r="F17" s="21">
        <v>1657500000000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v>827756592010</v>
      </c>
      <c r="F18" s="20">
        <f>F19+F22+F23+F24+F25+F26+F27+F28</f>
        <v>552970577461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391303245339</v>
      </c>
      <c r="F19" s="21">
        <v>239770058867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>
        <v>391303245339</v>
      </c>
      <c r="F20" s="21">
        <v>239770058867</v>
      </c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223133512034</v>
      </c>
      <c r="F22" s="21">
        <v>156313817996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>
        <v>222783366894</v>
      </c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222783366894</v>
      </c>
      <c r="F26" s="21">
        <v>165582503832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-9463532257</v>
      </c>
      <c r="F27" s="21">
        <v>-8695803234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v>2705302912</v>
      </c>
      <c r="F29" s="20">
        <f>F30+F31</f>
        <v>3562405924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0">
        <v>2705302912</v>
      </c>
      <c r="F30" s="21">
        <v>3562405924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v>90786322662</v>
      </c>
      <c r="F32" s="20">
        <f>F33+F36+F37+F38+F39</f>
        <v>73304663921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85413125072</v>
      </c>
      <c r="F33" s="21">
        <v>67141771468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>
        <v>83042472394</v>
      </c>
      <c r="F34" s="21">
        <v>64912970454</v>
      </c>
    </row>
    <row r="35" spans="1:6" ht="12">
      <c r="A35" s="3" t="s">
        <v>54</v>
      </c>
      <c r="B35" s="7" t="s">
        <v>283</v>
      </c>
      <c r="C35" s="4" t="s">
        <v>55</v>
      </c>
      <c r="D35" s="4"/>
      <c r="E35" s="21">
        <v>2370652678</v>
      </c>
      <c r="F35" s="21">
        <v>2228801014</v>
      </c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4960872951</v>
      </c>
      <c r="F36" s="21">
        <v>4848854403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412324639</v>
      </c>
      <c r="F37" s="21">
        <v>1314038050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742135116185</v>
      </c>
      <c r="F40" s="20">
        <f>F41+F42</f>
        <v>515379668395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387179256314</v>
      </c>
      <c r="F41" s="21">
        <v>273094927210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354955859871</v>
      </c>
      <c r="F42" s="21">
        <v>242284741185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v>614040960052</v>
      </c>
      <c r="F43" s="20">
        <f>F44+F54+F64+F67+F70+F76</f>
        <v>960516216691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v>12096417198</v>
      </c>
      <c r="F44" s="20">
        <f>F45+F46+F47+F48+F49+F50+F53</f>
        <v>12491417194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0">
        <v>12096417198</v>
      </c>
      <c r="F50" s="21">
        <v>12491417194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>
        <v>7000000000</v>
      </c>
      <c r="F51" s="21">
        <v>7000000000</v>
      </c>
    </row>
    <row r="52" spans="1:6" ht="12">
      <c r="A52" s="3" t="s">
        <v>88</v>
      </c>
      <c r="B52" s="7" t="s">
        <v>334</v>
      </c>
      <c r="C52" s="4" t="s">
        <v>89</v>
      </c>
      <c r="D52" s="4"/>
      <c r="E52" s="21">
        <v>5096417198</v>
      </c>
      <c r="F52" s="21">
        <v>5941417194</v>
      </c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v>419973742219</v>
      </c>
      <c r="F54" s="20">
        <v>420212483072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v>59639074720</v>
      </c>
      <c r="F55" s="20">
        <f>F56+F57</f>
        <v>55673668358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84049922637</v>
      </c>
      <c r="F56" s="21">
        <v>76242165182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-24410847917</v>
      </c>
      <c r="F57" s="21">
        <v>-20568496824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7" ht="12.75">
      <c r="A61" s="2" t="s">
        <v>104</v>
      </c>
      <c r="B61" s="16" t="s">
        <v>402</v>
      </c>
      <c r="C61" s="4" t="s">
        <v>105</v>
      </c>
      <c r="D61" s="4"/>
      <c r="E61" s="20">
        <v>19267176409</v>
      </c>
      <c r="F61" s="20">
        <f>F62+F63</f>
        <v>17575989555</v>
      </c>
      <c r="G61" s="32"/>
    </row>
    <row r="62" spans="1:9" ht="12.75">
      <c r="A62" s="3" t="s">
        <v>96</v>
      </c>
      <c r="B62" s="15" t="s">
        <v>296</v>
      </c>
      <c r="C62" s="4" t="s">
        <v>106</v>
      </c>
      <c r="D62" s="4"/>
      <c r="E62" s="21">
        <v>21422609124</v>
      </c>
      <c r="F62" s="21">
        <v>19516533380</v>
      </c>
      <c r="H62" s="32"/>
      <c r="I62" s="32"/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-2155432715</v>
      </c>
      <c r="F63" s="21">
        <v>-1940543825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v>341067491090</v>
      </c>
      <c r="F67" s="20">
        <f>F68+F69</f>
        <v>346962825159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0">
        <v>341067491090</v>
      </c>
      <c r="F69" s="21">
        <v>346962825159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v>128440000000</v>
      </c>
      <c r="F70" s="20">
        <f>F71+F72+F73+F74+F75</f>
        <v>128432995000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0">
        <v>128440000000</v>
      </c>
      <c r="F73" s="21">
        <v>128440000000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>
        <v>-7005000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53530800635</v>
      </c>
      <c r="F76" s="20">
        <f>F77+F78+F79+F80</f>
        <v>52416496266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53530800635</v>
      </c>
      <c r="F77" s="21">
        <v>52416496266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4969860073602</v>
      </c>
      <c r="F81" s="20">
        <f>F10+F43</f>
        <v>4024519881346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v>3490178257941</v>
      </c>
      <c r="F83" s="20">
        <v>2689155342370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v>3415852845818</v>
      </c>
      <c r="F84" s="20">
        <f>SUM(F85:F102)-F86-F87</f>
        <v>2428022167299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68390722127</v>
      </c>
      <c r="F85" s="21">
        <v>80618971283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>
        <v>285914262119</v>
      </c>
      <c r="F86" s="21">
        <v>213823049375</v>
      </c>
    </row>
    <row r="87" spans="1:6" ht="12">
      <c r="A87" s="3" t="s">
        <v>151</v>
      </c>
      <c r="B87" s="7" t="s">
        <v>352</v>
      </c>
      <c r="C87" s="4" t="s">
        <v>152</v>
      </c>
      <c r="D87" s="4"/>
      <c r="E87" s="21">
        <v>2896259807</v>
      </c>
      <c r="F87" s="21">
        <v>2971700660</v>
      </c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31723040249</v>
      </c>
      <c r="F88" s="21">
        <v>33957290909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36700744399</v>
      </c>
      <c r="F89" s="21">
        <v>16997815330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113786447227</v>
      </c>
      <c r="F90" s="21">
        <v>60773057938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15787108764</v>
      </c>
      <c r="F91" s="21">
        <v>22230634579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594248687118</v>
      </c>
      <c r="F95" s="21">
        <v>405675978604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>
        <v>116917261454</v>
      </c>
      <c r="F96" s="21">
        <v>88685084677</v>
      </c>
    </row>
    <row r="97" spans="1:6" ht="12">
      <c r="A97" s="10" t="s">
        <v>171</v>
      </c>
      <c r="B97" s="7" t="s">
        <v>362</v>
      </c>
      <c r="C97" s="4" t="s">
        <v>172</v>
      </c>
      <c r="D97" s="4"/>
      <c r="E97" s="21"/>
      <c r="F97" s="21"/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4536883376</v>
      </c>
      <c r="F99" s="21">
        <v>650557250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>
        <v>2144951429178</v>
      </c>
      <c r="F102" s="21">
        <v>1718432776729</v>
      </c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>
        <v>1315353805723</v>
      </c>
      <c r="F103" s="21">
        <v>1004045050732</v>
      </c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>
        <v>714241898974</v>
      </c>
      <c r="F104" s="21">
        <v>617387972396</v>
      </c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>
        <v>115355724481</v>
      </c>
      <c r="F105" s="21">
        <v>96999753601</v>
      </c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v>74325412123</v>
      </c>
      <c r="F106" s="20">
        <f>SUM(F107:F119)</f>
        <v>44338425036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>
        <v>45991531916</v>
      </c>
      <c r="F112" s="21">
        <v>16588028829</v>
      </c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>
        <v>28333880207</v>
      </c>
      <c r="F113" s="21">
        <v>27750396207</v>
      </c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/>
      <c r="F114" s="21"/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v>1479681815661</v>
      </c>
      <c r="F120" s="20">
        <f>F121+F139</f>
        <v>988408718817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v>1479681815661</v>
      </c>
      <c r="F121" s="20">
        <f>F122+F125+F126+F127+F128+F129+F130+F131+F132+F133+F134+F137+F138</f>
        <v>988408718817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v>13000000000000</v>
      </c>
      <c r="F122" s="20">
        <f>F123+F124</f>
        <v>840000000000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13000000000000</v>
      </c>
      <c r="F123" s="21">
        <v>840000000000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/>
      <c r="F131" s="21"/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>
        <v>30056366248</v>
      </c>
      <c r="F132" s="21">
        <v>22968395100</v>
      </c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v>149625449413</v>
      </c>
      <c r="F134" s="20">
        <f>F135+F136</f>
        <v>125440323717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14953997591</v>
      </c>
      <c r="F135" s="21">
        <v>22740160062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134671451822</v>
      </c>
      <c r="F136" s="21">
        <v>102700163655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4969860073602</v>
      </c>
      <c r="F147" s="20">
        <f>F83+F120</f>
        <v>3677564061187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A4" sqref="A4:E4"/>
    </sheetView>
  </sheetViews>
  <sheetFormatPr defaultColWidth="18.7109375" defaultRowHeight="12"/>
  <cols>
    <col min="1" max="1" width="46.57421875" style="0" hidden="1" customWidth="1"/>
    <col min="2" max="2" width="50.7109375" style="0" customWidth="1"/>
    <col min="3" max="3" width="14.57421875" style="0" hidden="1" customWidth="1"/>
    <col min="4" max="4" width="10.8515625" style="0" hidden="1" customWidth="1"/>
    <col min="5" max="5" width="27.00390625" style="0" customWidth="1"/>
    <col min="6" max="6" width="28.00390625" style="0" customWidth="1"/>
    <col min="7" max="7" width="34.140625" style="0" customWidth="1"/>
    <col min="8" max="8" width="31.7109375" style="0" customWidth="1"/>
  </cols>
  <sheetData>
    <row r="1" spans="1:7" ht="65.25" customHeight="1">
      <c r="A1" s="34" t="s">
        <v>497</v>
      </c>
      <c r="B1" s="34"/>
      <c r="C1" s="34"/>
      <c r="D1" s="34"/>
      <c r="E1" s="34"/>
      <c r="F1" s="34"/>
      <c r="G1" s="34"/>
    </row>
    <row r="2" spans="1:5" ht="15.75">
      <c r="A2" s="30"/>
      <c r="B2" s="30"/>
      <c r="C2" s="31"/>
      <c r="D2" s="31"/>
      <c r="E2" s="31"/>
    </row>
    <row r="3" spans="1:5" ht="15.75">
      <c r="A3" s="36" t="s">
        <v>498</v>
      </c>
      <c r="B3" s="36"/>
      <c r="C3" s="36"/>
      <c r="D3" s="36"/>
      <c r="E3" s="36"/>
    </row>
    <row r="4" spans="1:5" ht="15.75">
      <c r="A4" s="37" t="s">
        <v>499</v>
      </c>
      <c r="B4" s="37"/>
      <c r="C4" s="37"/>
      <c r="D4" s="37"/>
      <c r="E4" s="37"/>
    </row>
    <row r="5" spans="2:8" ht="19.5" customHeight="1">
      <c r="B5" s="33" t="s">
        <v>421</v>
      </c>
      <c r="C5" s="38"/>
      <c r="D5" s="38"/>
      <c r="E5" s="38"/>
      <c r="F5" s="38"/>
      <c r="G5" s="38"/>
      <c r="H5" s="38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644485359969</v>
      </c>
      <c r="F9" s="21">
        <v>490436451789</v>
      </c>
      <c r="G9" s="21">
        <v>1849473006177</v>
      </c>
      <c r="H9" s="21">
        <v>1632301116728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644485359969</v>
      </c>
      <c r="F11" s="20">
        <f>F9-F10</f>
        <v>490436451789</v>
      </c>
      <c r="G11" s="20">
        <f>G9-G10</f>
        <v>1849473006177</v>
      </c>
      <c r="H11" s="20">
        <f>H9-H10</f>
        <v>1632301116728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-528627060744</v>
      </c>
      <c r="F12" s="21">
        <v>-345994787136</v>
      </c>
      <c r="G12" s="21">
        <v>-1458608235918</v>
      </c>
      <c r="H12" s="21">
        <v>-1265578002721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/>
      <c r="F13" s="20"/>
      <c r="G13" s="20"/>
      <c r="H13" s="20"/>
    </row>
    <row r="14" spans="1:8" ht="12">
      <c r="A14" t="s">
        <v>442</v>
      </c>
      <c r="B14" s="3" t="s">
        <v>443</v>
      </c>
      <c r="C14" s="4" t="s">
        <v>444</v>
      </c>
      <c r="D14" s="4"/>
      <c r="E14" s="20">
        <v>70112326934</v>
      </c>
      <c r="F14" s="21">
        <v>62671965217</v>
      </c>
      <c r="G14" s="20">
        <v>203222614401</v>
      </c>
      <c r="H14" s="21">
        <v>176397797684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-36256584190</v>
      </c>
      <c r="F15" s="21">
        <v>-50765868088</v>
      </c>
      <c r="G15" s="21">
        <v>-48722031869</v>
      </c>
      <c r="H15" s="21">
        <v>-58233287251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/>
      <c r="F16" s="21"/>
      <c r="G16" s="21"/>
      <c r="H16" s="21"/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/>
      <c r="F18" s="21"/>
      <c r="G18" s="21"/>
      <c r="H18" s="21"/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-117369367945</v>
      </c>
      <c r="F19" s="21">
        <v>-123405768897</v>
      </c>
      <c r="G19" s="21">
        <v>-370233974206</v>
      </c>
      <c r="H19" s="21">
        <v>-359641272406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/>
      <c r="F20" s="20"/>
      <c r="G20" s="20"/>
      <c r="H20" s="20"/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-196012824</v>
      </c>
      <c r="F21" s="21">
        <v>-15833522506</v>
      </c>
      <c r="G21" s="21">
        <v>3104956811</v>
      </c>
      <c r="H21" s="21">
        <v>10352515783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-50230080</v>
      </c>
      <c r="F22" s="21">
        <v>17934817989</v>
      </c>
      <c r="G22" s="21">
        <v>-1570968828</v>
      </c>
      <c r="H22" s="21">
        <v>-372214566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-145782744</v>
      </c>
      <c r="F23" s="20">
        <f>F21-F22</f>
        <v>-33768340495</v>
      </c>
      <c r="G23" s="20">
        <f>G21-G22</f>
        <v>4675925639</v>
      </c>
      <c r="H23" s="20">
        <f>H21-H22</f>
        <v>10724730349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E9+E14+E21+E12+E15+E19+E22</f>
        <v>32098431120</v>
      </c>
      <c r="F24" s="20">
        <f>F9+F14+F21+F12+F15+F19+F22</f>
        <v>35043288368</v>
      </c>
      <c r="G24" s="20">
        <f>G9+G14+G21+G12+G15+G19+G22</f>
        <v>176665366568</v>
      </c>
      <c r="H24" s="20">
        <f>H9+H14+H21+H12+H15+H19+H22</f>
        <v>135226653251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-5791995480</v>
      </c>
      <c r="F25" s="21">
        <v>-6968451417</v>
      </c>
      <c r="G25" s="21">
        <v>-34905943598</v>
      </c>
      <c r="H25" s="21">
        <v>-27121217825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E24+E25+E26</f>
        <v>26306435640</v>
      </c>
      <c r="F27" s="20">
        <f>F24+F25+F26</f>
        <v>28074836951</v>
      </c>
      <c r="G27" s="20">
        <f>G24+G25+G26</f>
        <v>141759422970</v>
      </c>
      <c r="H27" s="20">
        <f>H24+H25+H26</f>
        <v>108105435426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 t="s">
        <v>496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 t="s">
        <v>496</v>
      </c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/>
      <c r="H30" s="21" t="s">
        <v>496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2020-01-31T09:24:47Z</dcterms:modified>
  <cp:category/>
  <cp:version/>
  <cp:contentType/>
  <cp:contentStatus/>
</cp:coreProperties>
</file>